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АЙС" sheetId="1" r:id="rId1"/>
  </sheets>
  <definedNames>
    <definedName name="_xlnm.Print_Area" localSheetId="0">'ПРАЙС'!$A$1:$E$100</definedName>
  </definedNames>
  <calcPr fullCalcOnLoad="1"/>
</workbook>
</file>

<file path=xl/sharedStrings.xml><?xml version="1.0" encoding="utf-8"?>
<sst xmlns="http://schemas.openxmlformats.org/spreadsheetml/2006/main" count="119" uniqueCount="108">
  <si>
    <t>Наименование продукции</t>
  </si>
  <si>
    <t>Объём</t>
  </si>
  <si>
    <t>Плиты перекрытия пустотные</t>
  </si>
  <si>
    <t>ПК 24-15-8т</t>
  </si>
  <si>
    <t>Лестничные марши</t>
  </si>
  <si>
    <t>1 ЛМ 27-11-14-4к</t>
  </si>
  <si>
    <t>ПК 27-15-8т</t>
  </si>
  <si>
    <t>ПК 30-15-8т</t>
  </si>
  <si>
    <t>ПК 33-15-8т</t>
  </si>
  <si>
    <t>ПК 36-15-8т</t>
  </si>
  <si>
    <t>ПК 42-15-8т</t>
  </si>
  <si>
    <t>ПК 45-15-8т</t>
  </si>
  <si>
    <t>ПК 48-15-8т</t>
  </si>
  <si>
    <t>ПК 54-15-8т</t>
  </si>
  <si>
    <t xml:space="preserve">1 ЛМ 27-12-14-4 к </t>
  </si>
  <si>
    <t>1 ЛМ 28-11</t>
  </si>
  <si>
    <t xml:space="preserve">   ЛМ 28-12</t>
  </si>
  <si>
    <t xml:space="preserve">2 ЛМФ 39-12-17,5  </t>
  </si>
  <si>
    <t xml:space="preserve">2 ЛМФ 39-14-17,5  </t>
  </si>
  <si>
    <t xml:space="preserve">Плиты забора  </t>
  </si>
  <si>
    <t>Лестничные площадки</t>
  </si>
  <si>
    <t xml:space="preserve">    ЛПФ 28-13,5   </t>
  </si>
  <si>
    <t xml:space="preserve">    ЛПФ 28-11,5   </t>
  </si>
  <si>
    <t xml:space="preserve">    ЛПФ 25-13,5   </t>
  </si>
  <si>
    <t>Балконные плиты</t>
  </si>
  <si>
    <t xml:space="preserve">    ПБК 24-12,5 а </t>
  </si>
  <si>
    <t xml:space="preserve">    ПБК 27-12,5 а </t>
  </si>
  <si>
    <t xml:space="preserve">    ПБК 33-12,5 а </t>
  </si>
  <si>
    <t xml:space="preserve">    ПБК 36-12,5 а </t>
  </si>
  <si>
    <t>ПД-1</t>
  </si>
  <si>
    <t>ПД-30-15</t>
  </si>
  <si>
    <t>ПД-36-15</t>
  </si>
  <si>
    <t xml:space="preserve">Плиты дорожные   </t>
  </si>
  <si>
    <t>Плиты перекрытия колодцев</t>
  </si>
  <si>
    <t>Камни бортовые</t>
  </si>
  <si>
    <t>БР 300-30-15</t>
  </si>
  <si>
    <t>БР 300-30-18</t>
  </si>
  <si>
    <t>БР 100-30-18</t>
  </si>
  <si>
    <t>Шахтная затяжка   13-2,5</t>
  </si>
  <si>
    <t xml:space="preserve">Бетонит </t>
  </si>
  <si>
    <t>Блоки стен подвалов</t>
  </si>
  <si>
    <t xml:space="preserve">   ФБП 24-4-6</t>
  </si>
  <si>
    <t xml:space="preserve">   ФБС 24-4-6т    </t>
  </si>
  <si>
    <t xml:space="preserve">   ФБС 24-5-6т    </t>
  </si>
  <si>
    <t xml:space="preserve">   ФБС 24-3-6т    </t>
  </si>
  <si>
    <t xml:space="preserve">   ФБС 24-6-6т</t>
  </si>
  <si>
    <t xml:space="preserve">    ФЛ 6-24-4</t>
  </si>
  <si>
    <t xml:space="preserve">    ФЛ 6-12-5</t>
  </si>
  <si>
    <t xml:space="preserve"> 1х0.5       </t>
  </si>
  <si>
    <t>Фракция 20-40 М800</t>
  </si>
  <si>
    <t>Фракция 10-20 М600</t>
  </si>
  <si>
    <t>Плиты ленточных фундаментов</t>
  </si>
  <si>
    <t>тн</t>
  </si>
  <si>
    <t>Подача уборка вагонов</t>
  </si>
  <si>
    <t>Плиты перекрытия каналов</t>
  </si>
  <si>
    <t>Кольца</t>
  </si>
  <si>
    <t xml:space="preserve">Поребрики  БР 100-20-8т </t>
  </si>
  <si>
    <t>Столб ограждения СО 1</t>
  </si>
  <si>
    <t>Фундаменты забора</t>
  </si>
  <si>
    <t>БР 100-30-15</t>
  </si>
  <si>
    <t>0.5х0.5x0.07</t>
  </si>
  <si>
    <t xml:space="preserve">  1х1</t>
  </si>
  <si>
    <t>ПК 60-15-8т</t>
  </si>
  <si>
    <t>ПК 63-15-8т</t>
  </si>
  <si>
    <t xml:space="preserve">   ФБП 24-3-6</t>
  </si>
  <si>
    <t xml:space="preserve">Тротуарная плитка </t>
  </si>
  <si>
    <t>Клевер рельефный</t>
  </si>
  <si>
    <t>Шлакоблок</t>
  </si>
  <si>
    <t>Закрытое акционерное общество</t>
  </si>
  <si>
    <t xml:space="preserve">    ФЛ 8-24-3(4)</t>
  </si>
  <si>
    <t xml:space="preserve">    ФЛ 10-24-2(3,4)      </t>
  </si>
  <si>
    <t xml:space="preserve">    ФЛ 12-24-1(2,3,4)      </t>
  </si>
  <si>
    <t>Фракция 40-70</t>
  </si>
  <si>
    <t>Железобетонные изделия</t>
  </si>
  <si>
    <t>Цена товар операц с НДС</t>
  </si>
  <si>
    <t>Бетонные изделия</t>
  </si>
  <si>
    <t>Единица измерения</t>
  </si>
  <si>
    <t>Цена за м3 без НДС</t>
  </si>
  <si>
    <t>*Стоимость реквизита - 7,20 грн на 1 м3 отгружаемой продукции</t>
  </si>
  <si>
    <t>Цена 1 шт. по предоплате с НДС</t>
  </si>
  <si>
    <t>Цена по предоплате с НДС</t>
  </si>
  <si>
    <t xml:space="preserve">     КЦД-10</t>
  </si>
  <si>
    <t>Бетон товарный</t>
  </si>
  <si>
    <t>М200</t>
  </si>
  <si>
    <t>М300</t>
  </si>
  <si>
    <t>М100</t>
  </si>
  <si>
    <t>Раствор</t>
  </si>
  <si>
    <t>М150</t>
  </si>
  <si>
    <t xml:space="preserve">отпечатано  </t>
  </si>
  <si>
    <r>
      <t>м</t>
    </r>
    <r>
      <rPr>
        <vertAlign val="superscript"/>
        <sz val="10"/>
        <color indexed="8"/>
        <rFont val="Arial CE"/>
        <family val="2"/>
      </rPr>
      <t>3</t>
    </r>
  </si>
  <si>
    <t>Шахтная крепь БЖТ-7</t>
  </si>
  <si>
    <t xml:space="preserve">       П 10-30</t>
  </si>
  <si>
    <t xml:space="preserve">     КЦ 10-9</t>
  </si>
  <si>
    <t xml:space="preserve">     КЦ 15-9</t>
  </si>
  <si>
    <t xml:space="preserve">     КЦП 1-10-1</t>
  </si>
  <si>
    <t xml:space="preserve">     КЦП 2-15-2</t>
  </si>
  <si>
    <t>Лотки   ЛП 4-15</t>
  </si>
  <si>
    <t>Песок ж/д транспорт</t>
  </si>
  <si>
    <t>Песок  автотранспорт</t>
  </si>
  <si>
    <t>12.12.03г.</t>
  </si>
  <si>
    <t xml:space="preserve"> Кондрашевский  песчаный  карьер</t>
  </si>
  <si>
    <r>
      <t>http://www.</t>
    </r>
    <r>
      <rPr>
        <sz val="7"/>
        <rFont val="Arial Cyr"/>
        <family val="2"/>
      </rPr>
      <t xml:space="preserve">zaokpk.com.ua   </t>
    </r>
    <r>
      <rPr>
        <sz val="7"/>
        <color indexed="8"/>
        <rFont val="Arial Cyr"/>
        <family val="2"/>
      </rPr>
      <t>E-mail:marketing@zaokpk.com.ua</t>
    </r>
  </si>
  <si>
    <t>Песок строительный</t>
  </si>
  <si>
    <t>Щебень</t>
  </si>
  <si>
    <r>
      <t>м</t>
    </r>
    <r>
      <rPr>
        <vertAlign val="superscript"/>
        <sz val="10"/>
        <color indexed="9"/>
        <rFont val="Arial CE"/>
        <family val="2"/>
      </rPr>
      <t>2</t>
    </r>
  </si>
  <si>
    <t>ул. Осипенко 29, г. Луганск, Украина, 91005</t>
  </si>
  <si>
    <t>тел.: (0642) +589323, +56-0110/0815/0713, +49-1947, факс: 491838</t>
  </si>
  <si>
    <t>Цена 1 шт. товар операц с НДС</t>
  </si>
</sst>
</file>

<file path=xl/styles.xml><?xml version="1.0" encoding="utf-8"?>
<styleSheet xmlns="http://schemas.openxmlformats.org/spreadsheetml/2006/main">
  <numFmts count="49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&quot;грн.&quot;"/>
    <numFmt numFmtId="197" formatCode="#,##0.00&quot;грн.&quot;"/>
    <numFmt numFmtId="198" formatCode="0.0"/>
    <numFmt numFmtId="199" formatCode="d\ mmmm\,\ yyyy"/>
    <numFmt numFmtId="200" formatCode="dd\ mmm\ yy"/>
    <numFmt numFmtId="201" formatCode="d\-mmm\-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</numFmts>
  <fonts count="26">
    <font>
      <sz val="10"/>
      <name val="Arial Cyr"/>
      <family val="0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color indexed="8"/>
      <name val="Arial CE"/>
      <family val="2"/>
    </font>
    <font>
      <sz val="8"/>
      <color indexed="8"/>
      <name val="Arial Cyr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sz val="6"/>
      <color indexed="8"/>
      <name val="Arial Cyr"/>
      <family val="2"/>
    </font>
    <font>
      <vertAlign val="subscript"/>
      <sz val="10"/>
      <color indexed="8"/>
      <name val="Arial Cyr"/>
      <family val="2"/>
    </font>
    <font>
      <sz val="18"/>
      <color indexed="8"/>
      <name val="Cooper"/>
      <family val="2"/>
    </font>
    <font>
      <sz val="18"/>
      <color indexed="8"/>
      <name val="Arial Black"/>
      <family val="2"/>
    </font>
    <font>
      <sz val="9"/>
      <color indexed="8"/>
      <name val="Arial Cyr"/>
      <family val="2"/>
    </font>
    <font>
      <i/>
      <sz val="10"/>
      <color indexed="8"/>
      <name val="Arial CE"/>
      <family val="2"/>
    </font>
    <font>
      <i/>
      <sz val="14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yr"/>
      <family val="2"/>
    </font>
    <font>
      <sz val="7"/>
      <name val="Arial Cyr"/>
      <family val="2"/>
    </font>
    <font>
      <sz val="14"/>
      <color indexed="6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vertAlign val="superscript"/>
      <sz val="10"/>
      <color indexed="9"/>
      <name val="Arial CE"/>
      <family val="2"/>
    </font>
    <font>
      <b/>
      <sz val="10"/>
      <color indexed="9"/>
      <name val="Arial Cyr"/>
      <family val="2"/>
    </font>
    <font>
      <sz val="14"/>
      <color indexed="1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/>
    </border>
    <border>
      <left style="dashed">
        <color indexed="63"/>
      </left>
      <right style="dashed">
        <color indexed="63"/>
      </right>
      <top style="thin">
        <color indexed="21"/>
      </top>
      <bottom style="thin"/>
    </border>
    <border>
      <left style="dashed">
        <color indexed="63"/>
      </left>
      <right style="thin">
        <color indexed="21"/>
      </right>
      <top style="thin">
        <color indexed="21"/>
      </top>
      <bottom style="thin"/>
    </border>
    <border>
      <left style="dashed">
        <color indexed="63"/>
      </left>
      <right>
        <color indexed="63"/>
      </right>
      <top style="thin">
        <color indexed="21"/>
      </top>
      <bottom style="thin"/>
    </border>
    <border>
      <left>
        <color indexed="63"/>
      </left>
      <right style="dashed">
        <color indexed="63"/>
      </right>
      <top style="thin">
        <color indexed="21"/>
      </top>
      <bottom style="thin"/>
    </border>
    <border>
      <left style="thin">
        <color indexed="21"/>
      </left>
      <right>
        <color indexed="63"/>
      </right>
      <top style="thin"/>
      <bottom style="thin">
        <color indexed="21"/>
      </bottom>
    </border>
    <border>
      <left>
        <color indexed="63"/>
      </left>
      <right>
        <color indexed="63"/>
      </right>
      <top style="thin"/>
      <bottom style="thin">
        <color indexed="21"/>
      </bottom>
    </border>
    <border>
      <left>
        <color indexed="63"/>
      </left>
      <right style="thin">
        <color indexed="21"/>
      </right>
      <top style="thin"/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3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3" fillId="2" borderId="4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201" fontId="11" fillId="0" borderId="0" xfId="0" applyNumberFormat="1" applyFont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2" fontId="3" fillId="2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" fontId="3" fillId="4" borderId="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indent="2"/>
    </xf>
    <xf numFmtId="0" fontId="3" fillId="5" borderId="0" xfId="0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1" fontId="3" fillId="5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1" fontId="1" fillId="6" borderId="3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2" fontId="3" fillId="8" borderId="3" xfId="0" applyNumberFormat="1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 vertical="center" wrapText="1"/>
    </xf>
    <xf numFmtId="2" fontId="17" fillId="9" borderId="10" xfId="0" applyNumberFormat="1" applyFont="1" applyFill="1" applyBorder="1" applyAlignment="1">
      <alignment horizontal="center" vertical="center" wrapText="1"/>
    </xf>
    <xf numFmtId="2" fontId="17" fillId="9" borderId="11" xfId="0" applyNumberFormat="1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left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/>
    </xf>
    <xf numFmtId="0" fontId="22" fillId="10" borderId="0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2" fontId="22" fillId="10" borderId="0" xfId="0" applyNumberFormat="1" applyFont="1" applyFill="1" applyBorder="1" applyAlignment="1">
      <alignment horizontal="center"/>
    </xf>
    <xf numFmtId="2" fontId="22" fillId="10" borderId="3" xfId="0" applyNumberFormat="1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 vertical="center"/>
    </xf>
    <xf numFmtId="2" fontId="22" fillId="10" borderId="0" xfId="0" applyNumberFormat="1" applyFont="1" applyFill="1" applyBorder="1" applyAlignment="1">
      <alignment horizontal="center" vertical="center"/>
    </xf>
    <xf numFmtId="2" fontId="22" fillId="10" borderId="3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/>
    </xf>
    <xf numFmtId="0" fontId="22" fillId="11" borderId="0" xfId="0" applyFont="1" applyFill="1" applyBorder="1" applyAlignment="1">
      <alignment horizontal="left"/>
    </xf>
    <xf numFmtId="0" fontId="22" fillId="11" borderId="0" xfId="0" applyFont="1" applyFill="1" applyBorder="1" applyAlignment="1">
      <alignment horizontal="center"/>
    </xf>
    <xf numFmtId="1" fontId="22" fillId="11" borderId="0" xfId="0" applyNumberFormat="1" applyFont="1" applyFill="1" applyBorder="1" applyAlignment="1">
      <alignment horizontal="center"/>
    </xf>
    <xf numFmtId="1" fontId="22" fillId="11" borderId="3" xfId="0" applyNumberFormat="1" applyFont="1" applyFill="1" applyBorder="1" applyAlignment="1">
      <alignment horizontal="center"/>
    </xf>
    <xf numFmtId="0" fontId="21" fillId="10" borderId="5" xfId="0" applyFont="1" applyFill="1" applyBorder="1" applyAlignment="1">
      <alignment/>
    </xf>
    <xf numFmtId="0" fontId="22" fillId="10" borderId="6" xfId="0" applyFont="1" applyFill="1" applyBorder="1" applyAlignment="1">
      <alignment horizontal="left"/>
    </xf>
    <xf numFmtId="0" fontId="22" fillId="10" borderId="6" xfId="0" applyFont="1" applyFill="1" applyBorder="1" applyAlignment="1">
      <alignment horizontal="center"/>
    </xf>
    <xf numFmtId="1" fontId="22" fillId="10" borderId="6" xfId="0" applyNumberFormat="1" applyFont="1" applyFill="1" applyBorder="1" applyAlignment="1">
      <alignment horizontal="center"/>
    </xf>
    <xf numFmtId="1" fontId="22" fillId="10" borderId="7" xfId="0" applyNumberFormat="1" applyFont="1" applyFill="1" applyBorder="1" applyAlignment="1">
      <alignment horizontal="center"/>
    </xf>
    <xf numFmtId="0" fontId="22" fillId="10" borderId="1" xfId="0" applyFont="1" applyFill="1" applyBorder="1" applyAlignment="1">
      <alignment horizontal="left" indent="1"/>
    </xf>
    <xf numFmtId="0" fontId="24" fillId="10" borderId="1" xfId="0" applyFont="1" applyFill="1" applyBorder="1" applyAlignment="1">
      <alignment/>
    </xf>
    <xf numFmtId="1" fontId="22" fillId="10" borderId="0" xfId="0" applyNumberFormat="1" applyFont="1" applyFill="1" applyBorder="1" applyAlignment="1">
      <alignment horizontal="center"/>
    </xf>
    <xf numFmtId="1" fontId="22" fillId="10" borderId="3" xfId="0" applyNumberFormat="1" applyFont="1" applyFill="1" applyBorder="1" applyAlignment="1">
      <alignment horizontal="center"/>
    </xf>
    <xf numFmtId="2" fontId="22" fillId="11" borderId="0" xfId="0" applyNumberFormat="1" applyFont="1" applyFill="1" applyBorder="1" applyAlignment="1">
      <alignment horizontal="center"/>
    </xf>
    <xf numFmtId="2" fontId="22" fillId="11" borderId="3" xfId="0" applyNumberFormat="1" applyFont="1" applyFill="1" applyBorder="1" applyAlignment="1">
      <alignment horizontal="center"/>
    </xf>
    <xf numFmtId="0" fontId="22" fillId="11" borderId="1" xfId="0" applyFont="1" applyFill="1" applyBorder="1" applyAlignment="1">
      <alignment/>
    </xf>
    <xf numFmtId="198" fontId="22" fillId="11" borderId="0" xfId="0" applyNumberFormat="1" applyFont="1" applyFill="1" applyBorder="1" applyAlignment="1">
      <alignment horizontal="center"/>
    </xf>
    <xf numFmtId="2" fontId="22" fillId="12" borderId="3" xfId="0" applyNumberFormat="1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tabSelected="1" workbookViewId="0" topLeftCell="A1">
      <selection activeCell="C101" sqref="C101"/>
    </sheetView>
  </sheetViews>
  <sheetFormatPr defaultColWidth="9.00390625" defaultRowHeight="12.75"/>
  <cols>
    <col min="1" max="1" width="28.00390625" style="0" customWidth="1"/>
    <col min="2" max="2" width="10.125" style="0" customWidth="1"/>
    <col min="3" max="3" width="12.125" style="0" customWidth="1"/>
    <col min="4" max="4" width="17.625" style="0" customWidth="1"/>
    <col min="5" max="5" width="14.875" style="0" customWidth="1"/>
    <col min="6" max="6" width="5.875" style="0" customWidth="1"/>
  </cols>
  <sheetData>
    <row r="1" spans="1:5" ht="9" customHeight="1">
      <c r="A1" s="32" t="s">
        <v>99</v>
      </c>
      <c r="B1" s="33"/>
      <c r="C1" s="34"/>
      <c r="D1" s="35" t="s">
        <v>88</v>
      </c>
      <c r="E1" s="36">
        <f ca="1">TODAY()</f>
        <v>38021</v>
      </c>
    </row>
    <row r="2" spans="1:5" ht="21" customHeight="1">
      <c r="A2" s="117" t="s">
        <v>68</v>
      </c>
      <c r="B2" s="117"/>
      <c r="C2" s="117"/>
      <c r="D2" s="117"/>
      <c r="E2" s="117"/>
    </row>
    <row r="3" spans="1:5" ht="30" customHeight="1">
      <c r="A3" s="121" t="s">
        <v>100</v>
      </c>
      <c r="B3" s="122"/>
      <c r="C3" s="122"/>
      <c r="D3" s="122"/>
      <c r="E3" s="122"/>
    </row>
    <row r="4" spans="1:5" ht="12.75">
      <c r="A4" s="118" t="s">
        <v>105</v>
      </c>
      <c r="B4" s="118"/>
      <c r="C4" s="118"/>
      <c r="D4" s="118"/>
      <c r="E4" s="118"/>
    </row>
    <row r="5" spans="1:5" ht="12.75">
      <c r="A5" s="118" t="s">
        <v>106</v>
      </c>
      <c r="B5" s="118"/>
      <c r="C5" s="118"/>
      <c r="D5" s="118"/>
      <c r="E5" s="118"/>
    </row>
    <row r="6" spans="1:5" ht="26.25" customHeight="1">
      <c r="A6" s="119" t="s">
        <v>101</v>
      </c>
      <c r="B6" s="120"/>
      <c r="C6" s="120"/>
      <c r="D6" s="120"/>
      <c r="E6" s="120"/>
    </row>
    <row r="7" spans="1:6" ht="33" customHeight="1">
      <c r="A7" s="77" t="s">
        <v>0</v>
      </c>
      <c r="B7" s="109" t="s">
        <v>76</v>
      </c>
      <c r="C7" s="110"/>
      <c r="D7" s="78" t="s">
        <v>80</v>
      </c>
      <c r="E7" s="79" t="s">
        <v>74</v>
      </c>
      <c r="F7" s="2"/>
    </row>
    <row r="8" spans="1:6" ht="24.75" customHeight="1">
      <c r="A8" s="111" t="s">
        <v>102</v>
      </c>
      <c r="B8" s="112"/>
      <c r="C8" s="112"/>
      <c r="D8" s="112"/>
      <c r="E8" s="113"/>
      <c r="F8" s="1"/>
    </row>
    <row r="9" spans="1:6" ht="12.75">
      <c r="A9" s="51" t="s">
        <v>97</v>
      </c>
      <c r="B9" s="52" t="s">
        <v>52</v>
      </c>
      <c r="C9" s="52"/>
      <c r="D9" s="53">
        <v>7</v>
      </c>
      <c r="E9" s="54">
        <f>D9*1.333</f>
        <v>9.331</v>
      </c>
      <c r="F9" s="1"/>
    </row>
    <row r="10" spans="1:6" ht="12.75">
      <c r="A10" s="11" t="s">
        <v>98</v>
      </c>
      <c r="B10" s="5" t="s">
        <v>52</v>
      </c>
      <c r="C10" s="5"/>
      <c r="D10" s="8">
        <v>8.83</v>
      </c>
      <c r="E10" s="22">
        <f>D10*1.3</f>
        <v>11.479000000000001</v>
      </c>
      <c r="F10" s="1"/>
    </row>
    <row r="11" spans="1:6" ht="12.75">
      <c r="A11" s="55" t="s">
        <v>53</v>
      </c>
      <c r="B11" s="56" t="s">
        <v>52</v>
      </c>
      <c r="C11" s="56"/>
      <c r="D11" s="57">
        <v>2.08</v>
      </c>
      <c r="E11" s="58">
        <f>D11*1.33</f>
        <v>2.7664000000000004</v>
      </c>
      <c r="F11" s="1"/>
    </row>
    <row r="12" spans="1:6" ht="24" customHeight="1">
      <c r="A12" s="114" t="s">
        <v>103</v>
      </c>
      <c r="B12" s="115"/>
      <c r="C12" s="115"/>
      <c r="D12" s="115"/>
      <c r="E12" s="116"/>
      <c r="F12" s="1"/>
    </row>
    <row r="13" spans="1:6" ht="12.75">
      <c r="A13" s="55" t="s">
        <v>50</v>
      </c>
      <c r="B13" s="56" t="s">
        <v>52</v>
      </c>
      <c r="C13" s="56"/>
      <c r="D13" s="57">
        <v>20.16</v>
      </c>
      <c r="E13" s="58">
        <f>D13*1.5</f>
        <v>30.240000000000002</v>
      </c>
      <c r="F13" s="1"/>
    </row>
    <row r="14" spans="1:6" ht="12.75">
      <c r="A14" s="18" t="s">
        <v>49</v>
      </c>
      <c r="B14" s="19" t="s">
        <v>52</v>
      </c>
      <c r="C14" s="19"/>
      <c r="D14" s="37">
        <v>19.66</v>
      </c>
      <c r="E14" s="38">
        <f>D14*1.5</f>
        <v>29.490000000000002</v>
      </c>
      <c r="F14" s="1"/>
    </row>
    <row r="15" spans="1:6" ht="12.75">
      <c r="A15" s="59" t="s">
        <v>72</v>
      </c>
      <c r="B15" s="60" t="s">
        <v>52</v>
      </c>
      <c r="C15" s="60"/>
      <c r="D15" s="61">
        <v>18.48</v>
      </c>
      <c r="E15" s="62">
        <f>D15*1.25*1.2</f>
        <v>27.720000000000002</v>
      </c>
      <c r="F15" s="1"/>
    </row>
    <row r="16" spans="1:6" s="17" customFormat="1" ht="16.5" customHeight="1">
      <c r="A16" s="114" t="s">
        <v>73</v>
      </c>
      <c r="B16" s="115"/>
      <c r="C16" s="115"/>
      <c r="D16" s="115"/>
      <c r="E16" s="116"/>
      <c r="F16" s="16"/>
    </row>
    <row r="17" spans="1:6" ht="37.5" customHeight="1">
      <c r="A17" s="77" t="s">
        <v>0</v>
      </c>
      <c r="B17" s="80" t="s">
        <v>1</v>
      </c>
      <c r="C17" s="81" t="s">
        <v>77</v>
      </c>
      <c r="D17" s="78" t="s">
        <v>79</v>
      </c>
      <c r="E17" s="79" t="s">
        <v>107</v>
      </c>
      <c r="F17" s="2"/>
    </row>
    <row r="18" spans="1:6" ht="12.75" customHeight="1">
      <c r="A18" s="82" t="s">
        <v>2</v>
      </c>
      <c r="B18" s="83"/>
      <c r="C18" s="84"/>
      <c r="D18" s="85"/>
      <c r="E18" s="86"/>
      <c r="F18" s="1"/>
    </row>
    <row r="19" spans="1:6" ht="12.75">
      <c r="A19" s="3" t="s">
        <v>3</v>
      </c>
      <c r="B19" s="4">
        <v>0.785</v>
      </c>
      <c r="C19" s="6">
        <v>197</v>
      </c>
      <c r="D19" s="39">
        <f aca="true" t="shared" si="0" ref="D19:D29">B19*C19*1.2</f>
        <v>185.574</v>
      </c>
      <c r="E19" s="40">
        <f>B19*C19*1.32*1.2</f>
        <v>244.95768</v>
      </c>
      <c r="F19" s="1"/>
    </row>
    <row r="20" spans="1:7" ht="12.75">
      <c r="A20" s="64" t="s">
        <v>6</v>
      </c>
      <c r="B20" s="63">
        <v>0.87</v>
      </c>
      <c r="C20" s="65">
        <v>197</v>
      </c>
      <c r="D20" s="66">
        <f t="shared" si="0"/>
        <v>205.66799999999998</v>
      </c>
      <c r="E20" s="50">
        <f>B20*C20*1.32*1.2</f>
        <v>271.48175999999995</v>
      </c>
      <c r="F20" s="1"/>
      <c r="G20" s="17"/>
    </row>
    <row r="21" spans="1:7" ht="12.75">
      <c r="A21" s="3" t="s">
        <v>7</v>
      </c>
      <c r="B21" s="4">
        <v>0.98</v>
      </c>
      <c r="C21" s="6">
        <v>197</v>
      </c>
      <c r="D21" s="39">
        <f t="shared" si="0"/>
        <v>231.672</v>
      </c>
      <c r="E21" s="40">
        <f>B21*C21*1.32*1.2</f>
        <v>305.80704</v>
      </c>
      <c r="F21" s="1"/>
      <c r="G21" s="17"/>
    </row>
    <row r="22" spans="1:7" ht="12.75">
      <c r="A22" s="64" t="s">
        <v>8</v>
      </c>
      <c r="B22" s="63">
        <v>1.08</v>
      </c>
      <c r="C22" s="65">
        <v>197</v>
      </c>
      <c r="D22" s="66">
        <f t="shared" si="0"/>
        <v>255.312</v>
      </c>
      <c r="E22" s="50">
        <f aca="true" t="shared" si="1" ref="E22:E29">B22*C22*1.32*1.2</f>
        <v>337.01184</v>
      </c>
      <c r="F22" s="1"/>
      <c r="G22" s="17"/>
    </row>
    <row r="23" spans="1:7" ht="12.75">
      <c r="A23" s="3" t="s">
        <v>9</v>
      </c>
      <c r="B23" s="4">
        <v>1.17</v>
      </c>
      <c r="C23" s="6">
        <v>199</v>
      </c>
      <c r="D23" s="39">
        <f t="shared" si="0"/>
        <v>279.39599999999996</v>
      </c>
      <c r="E23" s="40">
        <f t="shared" si="1"/>
        <v>368.80271999999997</v>
      </c>
      <c r="F23" s="1"/>
      <c r="G23" s="17"/>
    </row>
    <row r="24" spans="1:7" ht="12.75">
      <c r="A24" s="64" t="s">
        <v>10</v>
      </c>
      <c r="B24" s="63">
        <v>1.36</v>
      </c>
      <c r="C24" s="65">
        <v>201</v>
      </c>
      <c r="D24" s="66">
        <f t="shared" si="0"/>
        <v>328.032</v>
      </c>
      <c r="E24" s="50">
        <f t="shared" si="1"/>
        <v>433.00224000000003</v>
      </c>
      <c r="F24" s="1"/>
      <c r="G24" s="17"/>
    </row>
    <row r="25" spans="1:7" ht="12.75">
      <c r="A25" s="3" t="s">
        <v>11</v>
      </c>
      <c r="B25" s="4">
        <v>1.47</v>
      </c>
      <c r="C25" s="6">
        <v>212</v>
      </c>
      <c r="D25" s="39">
        <f t="shared" si="0"/>
        <v>373.96799999999996</v>
      </c>
      <c r="E25" s="40">
        <f t="shared" si="1"/>
        <v>493.63775999999996</v>
      </c>
      <c r="F25" s="1"/>
      <c r="G25" s="17"/>
    </row>
    <row r="26" spans="1:7" ht="12.75">
      <c r="A26" s="64" t="s">
        <v>12</v>
      </c>
      <c r="B26" s="63">
        <v>1.57</v>
      </c>
      <c r="C26" s="65">
        <v>212</v>
      </c>
      <c r="D26" s="66">
        <f t="shared" si="0"/>
        <v>399.408</v>
      </c>
      <c r="E26" s="50">
        <f t="shared" si="1"/>
        <v>527.21856</v>
      </c>
      <c r="F26" s="1"/>
      <c r="G26" s="17"/>
    </row>
    <row r="27" spans="1:7" ht="12.75">
      <c r="A27" s="3" t="s">
        <v>13</v>
      </c>
      <c r="B27" s="4">
        <v>1.76</v>
      </c>
      <c r="C27" s="6">
        <v>212</v>
      </c>
      <c r="D27" s="39">
        <f t="shared" si="0"/>
        <v>447.74399999999997</v>
      </c>
      <c r="E27" s="40">
        <f t="shared" si="1"/>
        <v>591.0220800000001</v>
      </c>
      <c r="F27" s="1"/>
      <c r="G27" s="17"/>
    </row>
    <row r="28" spans="1:7" ht="12.75">
      <c r="A28" s="64" t="s">
        <v>62</v>
      </c>
      <c r="B28" s="63">
        <v>1.96</v>
      </c>
      <c r="C28" s="65">
        <v>239</v>
      </c>
      <c r="D28" s="66">
        <f t="shared" si="0"/>
        <v>562.1279999999999</v>
      </c>
      <c r="E28" s="50">
        <f t="shared" si="1"/>
        <v>742.00896</v>
      </c>
      <c r="F28" s="16"/>
      <c r="G28" s="17"/>
    </row>
    <row r="29" spans="1:7" ht="12.75">
      <c r="A29" s="3" t="s">
        <v>63</v>
      </c>
      <c r="B29" s="4">
        <v>2.05</v>
      </c>
      <c r="C29" s="6">
        <v>239</v>
      </c>
      <c r="D29" s="39">
        <f t="shared" si="0"/>
        <v>587.9399999999999</v>
      </c>
      <c r="E29" s="40">
        <f t="shared" si="1"/>
        <v>776.0807999999998</v>
      </c>
      <c r="F29" s="1"/>
      <c r="G29" s="17"/>
    </row>
    <row r="30" spans="1:6" ht="12.75">
      <c r="A30" s="82" t="s">
        <v>4</v>
      </c>
      <c r="B30" s="83"/>
      <c r="C30" s="87"/>
      <c r="D30" s="88"/>
      <c r="E30" s="89"/>
      <c r="F30" s="1"/>
    </row>
    <row r="31" spans="1:6" ht="12.75">
      <c r="A31" s="7" t="s">
        <v>5</v>
      </c>
      <c r="B31" s="4">
        <v>0.531</v>
      </c>
      <c r="C31" s="15">
        <v>428</v>
      </c>
      <c r="D31" s="39">
        <f aca="true" t="shared" si="2" ref="D31:D37">B31*C31*1.2</f>
        <v>272.72159999999997</v>
      </c>
      <c r="E31" s="40">
        <f aca="true" t="shared" si="3" ref="E31:E36">D31*1.56</f>
        <v>425.44569599999994</v>
      </c>
      <c r="F31" s="1"/>
    </row>
    <row r="32" spans="1:6" ht="12.75">
      <c r="A32" s="67" t="s">
        <v>14</v>
      </c>
      <c r="B32" s="63">
        <v>0.607</v>
      </c>
      <c r="C32" s="68">
        <v>428</v>
      </c>
      <c r="D32" s="68">
        <f t="shared" si="2"/>
        <v>311.7552</v>
      </c>
      <c r="E32" s="50">
        <f t="shared" si="3"/>
        <v>486.338112</v>
      </c>
      <c r="F32" s="1"/>
    </row>
    <row r="33" spans="1:6" ht="12.75">
      <c r="A33" s="7" t="s">
        <v>15</v>
      </c>
      <c r="B33" s="4">
        <v>0.428</v>
      </c>
      <c r="C33" s="15">
        <v>714</v>
      </c>
      <c r="D33" s="15">
        <f t="shared" si="2"/>
        <v>366.7104</v>
      </c>
      <c r="E33" s="40">
        <f t="shared" si="3"/>
        <v>572.068224</v>
      </c>
      <c r="F33" s="1"/>
    </row>
    <row r="34" spans="1:6" ht="12.75">
      <c r="A34" s="67" t="s">
        <v>16</v>
      </c>
      <c r="B34" s="63">
        <v>0.478</v>
      </c>
      <c r="C34" s="68">
        <v>652</v>
      </c>
      <c r="D34" s="68">
        <f t="shared" si="2"/>
        <v>373.9872</v>
      </c>
      <c r="E34" s="50">
        <f t="shared" si="3"/>
        <v>583.420032</v>
      </c>
      <c r="F34" s="1"/>
    </row>
    <row r="35" spans="1:6" ht="12.75">
      <c r="A35" s="7" t="s">
        <v>17</v>
      </c>
      <c r="B35" s="4">
        <v>0.517</v>
      </c>
      <c r="C35" s="15">
        <v>706</v>
      </c>
      <c r="D35" s="15">
        <f t="shared" si="2"/>
        <v>438.0024</v>
      </c>
      <c r="E35" s="40">
        <f t="shared" si="3"/>
        <v>683.2837440000001</v>
      </c>
      <c r="F35" s="1"/>
    </row>
    <row r="36" spans="1:6" ht="12.75">
      <c r="A36" s="67" t="s">
        <v>18</v>
      </c>
      <c r="B36" s="63">
        <v>0.566</v>
      </c>
      <c r="C36" s="68">
        <v>725</v>
      </c>
      <c r="D36" s="68">
        <f t="shared" si="2"/>
        <v>492.41999999999996</v>
      </c>
      <c r="E36" s="50">
        <f t="shared" si="3"/>
        <v>768.1752</v>
      </c>
      <c r="F36" s="1"/>
    </row>
    <row r="37" spans="1:6" ht="12.75">
      <c r="A37" s="9" t="s">
        <v>19</v>
      </c>
      <c r="B37" s="4">
        <v>0.66</v>
      </c>
      <c r="C37" s="15">
        <v>526</v>
      </c>
      <c r="D37" s="15">
        <f t="shared" si="2"/>
        <v>416.59200000000004</v>
      </c>
      <c r="E37" s="41">
        <f>D37*1.5</f>
        <v>624.888</v>
      </c>
      <c r="F37" s="1"/>
    </row>
    <row r="38" spans="1:6" ht="12.75">
      <c r="A38" s="9" t="s">
        <v>58</v>
      </c>
      <c r="B38" s="4">
        <v>0.33</v>
      </c>
      <c r="C38" s="5">
        <v>247</v>
      </c>
      <c r="D38" s="15">
        <f>C38*B38*1.2</f>
        <v>97.812</v>
      </c>
      <c r="E38" s="41">
        <f>D38*1.3</f>
        <v>127.1556</v>
      </c>
      <c r="F38" s="1"/>
    </row>
    <row r="39" spans="1:6" ht="12.75">
      <c r="A39" s="82" t="s">
        <v>20</v>
      </c>
      <c r="B39" s="83"/>
      <c r="C39" s="84"/>
      <c r="D39" s="85"/>
      <c r="E39" s="86"/>
      <c r="F39" s="1"/>
    </row>
    <row r="40" spans="1:6" ht="12.75">
      <c r="A40" s="7" t="s">
        <v>21</v>
      </c>
      <c r="B40" s="4">
        <v>0.478</v>
      </c>
      <c r="C40" s="15">
        <v>471</v>
      </c>
      <c r="D40" s="15">
        <f>B40*C40*1.2</f>
        <v>270.1656</v>
      </c>
      <c r="E40" s="41">
        <f>D40*1.56</f>
        <v>421.458336</v>
      </c>
      <c r="F40" s="1"/>
    </row>
    <row r="41" spans="1:6" ht="12.75">
      <c r="A41" s="67" t="s">
        <v>22</v>
      </c>
      <c r="B41" s="63">
        <v>0.438</v>
      </c>
      <c r="C41" s="68">
        <v>455</v>
      </c>
      <c r="D41" s="68">
        <f>B41*C41*1.2</f>
        <v>239.14799999999997</v>
      </c>
      <c r="E41" s="69">
        <f aca="true" t="shared" si="4" ref="E41:E47">D41*1.56</f>
        <v>373.07088</v>
      </c>
      <c r="F41" s="1"/>
    </row>
    <row r="42" spans="1:6" ht="12.75">
      <c r="A42" s="7" t="s">
        <v>23</v>
      </c>
      <c r="B42" s="4">
        <v>0.43</v>
      </c>
      <c r="C42" s="15">
        <v>464</v>
      </c>
      <c r="D42" s="15">
        <f>B42*C42*1.2</f>
        <v>239.424</v>
      </c>
      <c r="E42" s="41">
        <f t="shared" si="4"/>
        <v>373.50144</v>
      </c>
      <c r="F42" s="1"/>
    </row>
    <row r="43" spans="1:6" ht="12.75">
      <c r="A43" s="90" t="s">
        <v>24</v>
      </c>
      <c r="B43" s="91"/>
      <c r="C43" s="92"/>
      <c r="D43" s="93"/>
      <c r="E43" s="94"/>
      <c r="F43" s="1"/>
    </row>
    <row r="44" spans="1:6" ht="12.75">
      <c r="A44" s="67" t="s">
        <v>25</v>
      </c>
      <c r="B44" s="63">
        <v>0.35</v>
      </c>
      <c r="C44" s="68">
        <v>631</v>
      </c>
      <c r="D44" s="68">
        <f>B44*C44*1.2</f>
        <v>265.02</v>
      </c>
      <c r="E44" s="69">
        <f t="shared" si="4"/>
        <v>413.4312</v>
      </c>
      <c r="F44" s="1"/>
    </row>
    <row r="45" spans="1:6" ht="12.75">
      <c r="A45" s="7" t="s">
        <v>26</v>
      </c>
      <c r="B45" s="4">
        <v>0.39</v>
      </c>
      <c r="C45" s="15">
        <v>650</v>
      </c>
      <c r="D45" s="15">
        <f>B45*C45*1.2</f>
        <v>304.2</v>
      </c>
      <c r="E45" s="41">
        <f t="shared" si="4"/>
        <v>474.552</v>
      </c>
      <c r="F45" s="1"/>
    </row>
    <row r="46" spans="1:6" ht="12.75">
      <c r="A46" s="67" t="s">
        <v>27</v>
      </c>
      <c r="B46" s="63">
        <v>0.48</v>
      </c>
      <c r="C46" s="68">
        <v>579</v>
      </c>
      <c r="D46" s="68">
        <f>B46*C46*1.2</f>
        <v>333.504</v>
      </c>
      <c r="E46" s="69">
        <f t="shared" si="4"/>
        <v>520.26624</v>
      </c>
      <c r="F46" s="1"/>
    </row>
    <row r="47" spans="1:6" s="13" customFormat="1" ht="12.75">
      <c r="A47" s="7" t="s">
        <v>28</v>
      </c>
      <c r="B47" s="4">
        <v>0.52</v>
      </c>
      <c r="C47" s="15">
        <v>641</v>
      </c>
      <c r="D47" s="15">
        <f>B47*C47*1.2</f>
        <v>399.984</v>
      </c>
      <c r="E47" s="41">
        <f t="shared" si="4"/>
        <v>623.97504</v>
      </c>
      <c r="F47" s="12"/>
    </row>
    <row r="48" spans="1:6" s="13" customFormat="1" ht="12.75">
      <c r="A48" s="82" t="s">
        <v>32</v>
      </c>
      <c r="B48" s="83"/>
      <c r="C48" s="84"/>
      <c r="D48" s="85"/>
      <c r="E48" s="86"/>
      <c r="F48" s="12"/>
    </row>
    <row r="49" spans="1:6" ht="12.75">
      <c r="A49" s="10" t="s">
        <v>29</v>
      </c>
      <c r="B49" s="4">
        <v>0.464</v>
      </c>
      <c r="C49" s="5">
        <v>344</v>
      </c>
      <c r="D49" s="15">
        <f>B49*C49*1.2</f>
        <v>191.53920000000002</v>
      </c>
      <c r="E49" s="41">
        <f>D49*1.32</f>
        <v>252.83174400000004</v>
      </c>
      <c r="F49" s="1"/>
    </row>
    <row r="50" spans="1:6" ht="12.75">
      <c r="A50" s="70" t="s">
        <v>30</v>
      </c>
      <c r="B50" s="63">
        <v>0.75</v>
      </c>
      <c r="C50" s="56">
        <v>344</v>
      </c>
      <c r="D50" s="68">
        <f>B50*C50*1.2</f>
        <v>309.59999999999997</v>
      </c>
      <c r="E50" s="69">
        <f>D50*1.32</f>
        <v>408.67199999999997</v>
      </c>
      <c r="F50" s="1"/>
    </row>
    <row r="51" spans="1:60" s="14" customFormat="1" ht="12.75">
      <c r="A51" s="26" t="s">
        <v>31</v>
      </c>
      <c r="B51" s="20">
        <v>0.85</v>
      </c>
      <c r="C51" s="21">
        <v>344</v>
      </c>
      <c r="D51" s="42">
        <f>B51*C51*1.2</f>
        <v>350.87999999999994</v>
      </c>
      <c r="E51" s="41">
        <f>D51*1.32</f>
        <v>463.16159999999996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2.75">
      <c r="A52" s="95" t="s">
        <v>34</v>
      </c>
      <c r="B52" s="96"/>
      <c r="C52" s="97"/>
      <c r="D52" s="98"/>
      <c r="E52" s="99"/>
      <c r="F52" s="29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" ht="12.75">
      <c r="A53" s="10" t="s">
        <v>35</v>
      </c>
      <c r="B53" s="4">
        <v>0.126</v>
      </c>
      <c r="C53" s="5">
        <v>418</v>
      </c>
      <c r="D53" s="15">
        <f>B53*C53*1.2</f>
        <v>63.2016</v>
      </c>
      <c r="E53" s="41">
        <f>D53*1.3</f>
        <v>82.16208</v>
      </c>
      <c r="F53" s="1"/>
    </row>
    <row r="54" spans="1:6" ht="12.75">
      <c r="A54" s="70" t="s">
        <v>36</v>
      </c>
      <c r="B54" s="63">
        <v>0.153</v>
      </c>
      <c r="C54" s="56">
        <v>418</v>
      </c>
      <c r="D54" s="68">
        <f>B54*C54*1.2</f>
        <v>76.7448</v>
      </c>
      <c r="E54" s="69">
        <f>D54*1.3</f>
        <v>99.76824</v>
      </c>
      <c r="F54" s="1"/>
    </row>
    <row r="55" spans="1:6" ht="12.75">
      <c r="A55" s="10" t="s">
        <v>37</v>
      </c>
      <c r="B55" s="4">
        <v>0.052</v>
      </c>
      <c r="C55" s="5">
        <v>418</v>
      </c>
      <c r="D55" s="15">
        <f>B55*C55*1.2</f>
        <v>26.0832</v>
      </c>
      <c r="E55" s="41">
        <f>D55*1.3</f>
        <v>33.90816</v>
      </c>
      <c r="F55" s="1"/>
    </row>
    <row r="56" spans="1:6" ht="12.75">
      <c r="A56" s="70" t="s">
        <v>59</v>
      </c>
      <c r="B56" s="63">
        <v>0.043</v>
      </c>
      <c r="C56" s="56">
        <v>418</v>
      </c>
      <c r="D56" s="68">
        <f>B56*C56*1.2</f>
        <v>21.5688</v>
      </c>
      <c r="E56" s="69">
        <f>D56*1.3</f>
        <v>28.03944</v>
      </c>
      <c r="F56" s="16"/>
    </row>
    <row r="57" spans="1:6" ht="12.75">
      <c r="A57" s="82" t="s">
        <v>56</v>
      </c>
      <c r="B57" s="83">
        <v>0.016</v>
      </c>
      <c r="C57" s="84">
        <v>418</v>
      </c>
      <c r="D57" s="85">
        <f>B57*C57*1.2</f>
        <v>8.025599999999999</v>
      </c>
      <c r="E57" s="86">
        <f>D57*1.5</f>
        <v>12.0384</v>
      </c>
      <c r="F57" s="1"/>
    </row>
    <row r="58" spans="1:6" ht="12.75">
      <c r="A58" s="82" t="s">
        <v>65</v>
      </c>
      <c r="B58" s="83"/>
      <c r="C58" s="84"/>
      <c r="D58" s="85"/>
      <c r="E58" s="86"/>
      <c r="F58" s="1"/>
    </row>
    <row r="59" spans="1:6" ht="12.75">
      <c r="A59" s="10" t="s">
        <v>61</v>
      </c>
      <c r="B59" s="4">
        <v>0.08</v>
      </c>
      <c r="C59" s="15">
        <v>286</v>
      </c>
      <c r="D59" s="8">
        <f>B59*C59*1.2</f>
        <v>27.456</v>
      </c>
      <c r="E59" s="22">
        <f>D59*1.44</f>
        <v>39.53664</v>
      </c>
      <c r="F59" s="1"/>
    </row>
    <row r="60" spans="1:6" ht="12.75">
      <c r="A60" s="70" t="s">
        <v>48</v>
      </c>
      <c r="B60" s="63">
        <v>0.026</v>
      </c>
      <c r="C60" s="68">
        <v>286</v>
      </c>
      <c r="D60" s="57">
        <f>B60*C60*1.2</f>
        <v>8.9232</v>
      </c>
      <c r="E60" s="58">
        <f>D60*1.32</f>
        <v>11.778624</v>
      </c>
      <c r="F60" s="1"/>
    </row>
    <row r="61" spans="1:6" ht="12.75">
      <c r="A61" s="10" t="s">
        <v>60</v>
      </c>
      <c r="B61" s="4">
        <v>0.0175</v>
      </c>
      <c r="C61" s="15">
        <v>286</v>
      </c>
      <c r="D61" s="8">
        <f>B61*C61*1.2</f>
        <v>6.006000000000001</v>
      </c>
      <c r="E61" s="22">
        <f>D61*1.8</f>
        <v>10.810800000000002</v>
      </c>
      <c r="F61" s="1"/>
    </row>
    <row r="62" spans="1:6" ht="14.25">
      <c r="A62" s="100" t="s">
        <v>66</v>
      </c>
      <c r="B62" s="83" t="s">
        <v>104</v>
      </c>
      <c r="C62" s="85">
        <v>23</v>
      </c>
      <c r="D62" s="85">
        <f>C62*1.2</f>
        <v>27.599999999999998</v>
      </c>
      <c r="E62" s="86">
        <f>D62*1.3</f>
        <v>35.879999999999995</v>
      </c>
      <c r="F62" s="1"/>
    </row>
    <row r="63" spans="1:6" ht="12.75">
      <c r="A63" s="90" t="s">
        <v>38</v>
      </c>
      <c r="B63" s="91">
        <v>0.01</v>
      </c>
      <c r="C63" s="93">
        <v>359</v>
      </c>
      <c r="D63" s="104">
        <f>B63*C63*1.2</f>
        <v>4.308</v>
      </c>
      <c r="E63" s="105">
        <f>D63*1.32</f>
        <v>5.68656</v>
      </c>
      <c r="F63" s="1"/>
    </row>
    <row r="64" spans="1:6" ht="12.75">
      <c r="A64" s="90" t="s">
        <v>90</v>
      </c>
      <c r="B64" s="91">
        <v>0.03</v>
      </c>
      <c r="C64" s="93">
        <v>266</v>
      </c>
      <c r="D64" s="104">
        <f>B64*C64*1.2</f>
        <v>9.575999999999999</v>
      </c>
      <c r="E64" s="105">
        <f>D64*1.163</f>
        <v>11.136887999999999</v>
      </c>
      <c r="F64" s="1"/>
    </row>
    <row r="65" spans="1:6" ht="12.75">
      <c r="A65" s="82" t="s">
        <v>51</v>
      </c>
      <c r="B65" s="83"/>
      <c r="C65" s="84"/>
      <c r="D65" s="85"/>
      <c r="E65" s="86"/>
      <c r="F65" s="1"/>
    </row>
    <row r="66" spans="1:6" ht="12.75">
      <c r="A66" s="7" t="s">
        <v>46</v>
      </c>
      <c r="B66" s="4">
        <v>0.42</v>
      </c>
      <c r="C66" s="5">
        <v>215</v>
      </c>
      <c r="D66" s="15">
        <f aca="true" t="shared" si="5" ref="D66:D71">B66*C66*1.2</f>
        <v>108.36</v>
      </c>
      <c r="E66" s="41">
        <f>D66*1.56</f>
        <v>169.04160000000002</v>
      </c>
      <c r="F66" s="1"/>
    </row>
    <row r="67" spans="1:6" ht="12.75">
      <c r="A67" s="67" t="s">
        <v>47</v>
      </c>
      <c r="B67" s="63">
        <v>0.18</v>
      </c>
      <c r="C67" s="56">
        <v>215</v>
      </c>
      <c r="D67" s="68">
        <f t="shared" si="5"/>
        <v>46.43999999999999</v>
      </c>
      <c r="E67" s="69">
        <f>D67*1.56</f>
        <v>72.44639999999998</v>
      </c>
      <c r="F67" s="1"/>
    </row>
    <row r="68" spans="1:6" ht="12.75">
      <c r="A68" s="7" t="s">
        <v>69</v>
      </c>
      <c r="B68" s="4">
        <v>0.46</v>
      </c>
      <c r="C68" s="5">
        <v>215</v>
      </c>
      <c r="D68" s="15">
        <f t="shared" si="5"/>
        <v>118.68</v>
      </c>
      <c r="E68" s="41">
        <f>D68*1.56</f>
        <v>185.1408</v>
      </c>
      <c r="F68" s="1"/>
    </row>
    <row r="69" spans="1:6" ht="12.75">
      <c r="A69" s="67" t="s">
        <v>70</v>
      </c>
      <c r="B69" s="63">
        <v>0.61</v>
      </c>
      <c r="C69" s="56">
        <v>215</v>
      </c>
      <c r="D69" s="68">
        <f t="shared" si="5"/>
        <v>157.38</v>
      </c>
      <c r="E69" s="69">
        <f>D69*1.56</f>
        <v>245.5128</v>
      </c>
      <c r="F69" s="1"/>
    </row>
    <row r="70" spans="1:6" ht="12.75">
      <c r="A70" s="7" t="s">
        <v>71</v>
      </c>
      <c r="B70" s="4">
        <v>0.71</v>
      </c>
      <c r="C70" s="5">
        <v>215</v>
      </c>
      <c r="D70" s="15">
        <f t="shared" si="5"/>
        <v>183.18</v>
      </c>
      <c r="E70" s="41">
        <f>D70*1.56</f>
        <v>285.7608</v>
      </c>
      <c r="F70" s="1"/>
    </row>
    <row r="71" spans="1:6" ht="12.75">
      <c r="A71" s="101" t="s">
        <v>57</v>
      </c>
      <c r="B71" s="83">
        <v>0.0443</v>
      </c>
      <c r="C71" s="84">
        <v>705</v>
      </c>
      <c r="D71" s="102">
        <f t="shared" si="5"/>
        <v>37.4778</v>
      </c>
      <c r="E71" s="103">
        <f>D71*1.5</f>
        <v>56.2167</v>
      </c>
      <c r="F71" s="1"/>
    </row>
    <row r="72" spans="1:6" ht="12.75">
      <c r="A72" s="82" t="s">
        <v>54</v>
      </c>
      <c r="B72" s="83"/>
      <c r="C72" s="84"/>
      <c r="D72" s="85"/>
      <c r="E72" s="103"/>
      <c r="F72" s="1"/>
    </row>
    <row r="73" spans="1:6" ht="12.75">
      <c r="A73" s="7" t="s">
        <v>91</v>
      </c>
      <c r="B73" s="4">
        <v>0.3</v>
      </c>
      <c r="C73" s="5">
        <v>502</v>
      </c>
      <c r="D73" s="15">
        <f>B73*C73*1.2</f>
        <v>180.72</v>
      </c>
      <c r="E73" s="71">
        <f>D73*1.5</f>
        <v>271.08</v>
      </c>
      <c r="F73" s="16"/>
    </row>
    <row r="74" spans="1:6" ht="12.75">
      <c r="A74" s="82" t="s">
        <v>55</v>
      </c>
      <c r="B74" s="83"/>
      <c r="C74" s="84"/>
      <c r="D74" s="102"/>
      <c r="E74" s="103"/>
      <c r="F74" s="1"/>
    </row>
    <row r="75" spans="1:6" ht="12.75">
      <c r="A75" s="30" t="s">
        <v>92</v>
      </c>
      <c r="B75" s="31">
        <v>0.24</v>
      </c>
      <c r="C75" s="19">
        <v>466</v>
      </c>
      <c r="D75" s="43">
        <f>B75*C75*1.2</f>
        <v>134.20799999999997</v>
      </c>
      <c r="E75" s="44">
        <f>D75*1.3</f>
        <v>174.47039999999996</v>
      </c>
      <c r="F75" s="1"/>
    </row>
    <row r="76" spans="1:6" ht="12.75">
      <c r="A76" s="7" t="s">
        <v>93</v>
      </c>
      <c r="B76" s="4">
        <v>0.4</v>
      </c>
      <c r="C76" s="5">
        <v>396</v>
      </c>
      <c r="D76" s="45">
        <f>B76*C76*1.2</f>
        <v>190.08</v>
      </c>
      <c r="E76" s="44">
        <f aca="true" t="shared" si="6" ref="E76:E81">D76*1.3</f>
        <v>247.104</v>
      </c>
      <c r="F76" s="1"/>
    </row>
    <row r="77" spans="1:6" s="13" customFormat="1" ht="12.75">
      <c r="A77" s="82" t="s">
        <v>33</v>
      </c>
      <c r="B77" s="83"/>
      <c r="C77" s="84"/>
      <c r="D77" s="102"/>
      <c r="E77" s="103"/>
      <c r="F77" s="12"/>
    </row>
    <row r="78" spans="1:6" ht="12.75">
      <c r="A78" s="7" t="s">
        <v>94</v>
      </c>
      <c r="B78" s="4">
        <v>0.1</v>
      </c>
      <c r="C78" s="5">
        <v>1091</v>
      </c>
      <c r="D78" s="15">
        <f>B78*C78*1.2</f>
        <v>130.92000000000002</v>
      </c>
      <c r="E78" s="44">
        <f t="shared" si="6"/>
        <v>170.19600000000003</v>
      </c>
      <c r="F78" s="1"/>
    </row>
    <row r="79" spans="1:6" ht="12.75">
      <c r="A79" s="67" t="s">
        <v>95</v>
      </c>
      <c r="B79" s="63">
        <v>0.27</v>
      </c>
      <c r="C79" s="56">
        <v>631</v>
      </c>
      <c r="D79" s="68">
        <f>B79*C79*1.2</f>
        <v>204.444</v>
      </c>
      <c r="E79" s="72">
        <f t="shared" si="6"/>
        <v>265.7772</v>
      </c>
      <c r="F79" s="1"/>
    </row>
    <row r="80" spans="1:6" ht="12.75">
      <c r="A80" s="7" t="s">
        <v>81</v>
      </c>
      <c r="B80" s="4">
        <v>0.2</v>
      </c>
      <c r="C80" s="5">
        <v>344</v>
      </c>
      <c r="D80" s="45">
        <f>B80*C80*1.2</f>
        <v>82.55999999999999</v>
      </c>
      <c r="E80" s="44">
        <f t="shared" si="6"/>
        <v>107.32799999999999</v>
      </c>
      <c r="F80" s="1"/>
    </row>
    <row r="81" spans="1:6" ht="12.75">
      <c r="A81" s="106" t="s">
        <v>96</v>
      </c>
      <c r="B81" s="91">
        <v>0.36</v>
      </c>
      <c r="C81" s="92">
        <v>515</v>
      </c>
      <c r="D81" s="93">
        <f>B81*C81*1.2</f>
        <v>222.48</v>
      </c>
      <c r="E81" s="103">
        <f t="shared" si="6"/>
        <v>289.224</v>
      </c>
      <c r="F81" s="1"/>
    </row>
    <row r="82" spans="1:6" ht="17.25" customHeight="1">
      <c r="A82" s="123" t="s">
        <v>75</v>
      </c>
      <c r="B82" s="124"/>
      <c r="C82" s="124"/>
      <c r="D82" s="124"/>
      <c r="E82" s="125"/>
      <c r="F82" s="1"/>
    </row>
    <row r="83" spans="1:6" ht="12.75">
      <c r="A83" s="82" t="s">
        <v>67</v>
      </c>
      <c r="B83" s="83">
        <v>0.0136</v>
      </c>
      <c r="C83" s="102">
        <v>86</v>
      </c>
      <c r="D83" s="85">
        <f>B83*C83*1.2</f>
        <v>1.4035199999999999</v>
      </c>
      <c r="E83" s="86">
        <f>D83*1.68</f>
        <v>2.3579136</v>
      </c>
      <c r="F83" s="1"/>
    </row>
    <row r="84" spans="1:6" ht="12.75">
      <c r="A84" s="90" t="s">
        <v>39</v>
      </c>
      <c r="B84" s="91">
        <v>0.0136</v>
      </c>
      <c r="C84" s="107">
        <v>189</v>
      </c>
      <c r="D84" s="104">
        <f>B84*C84*1.2</f>
        <v>3.0844799999999997</v>
      </c>
      <c r="E84" s="108">
        <f>D84*1.68</f>
        <v>5.181926399999999</v>
      </c>
      <c r="F84" s="16"/>
    </row>
    <row r="85" spans="1:6" ht="12.75">
      <c r="A85" s="82" t="s">
        <v>40</v>
      </c>
      <c r="B85" s="83"/>
      <c r="C85" s="84"/>
      <c r="D85" s="85"/>
      <c r="E85" s="86"/>
      <c r="F85" s="1"/>
    </row>
    <row r="86" spans="1:6" ht="12.75">
      <c r="A86" s="7" t="s">
        <v>64</v>
      </c>
      <c r="B86" s="4">
        <v>0.4</v>
      </c>
      <c r="C86" s="5">
        <v>124</v>
      </c>
      <c r="D86" s="15">
        <f aca="true" t="shared" si="7" ref="D86:D91">B86*C86*1.2</f>
        <v>59.519999999999996</v>
      </c>
      <c r="E86" s="41">
        <f aca="true" t="shared" si="8" ref="E86:E91">D86*1.32</f>
        <v>78.5664</v>
      </c>
      <c r="F86" s="1"/>
    </row>
    <row r="87" spans="1:6" ht="12.75">
      <c r="A87" s="67" t="s">
        <v>44</v>
      </c>
      <c r="B87" s="63">
        <v>0.406</v>
      </c>
      <c r="C87" s="56">
        <v>172</v>
      </c>
      <c r="D87" s="68">
        <f t="shared" si="7"/>
        <v>83.7984</v>
      </c>
      <c r="E87" s="69">
        <f t="shared" si="8"/>
        <v>110.613888</v>
      </c>
      <c r="F87" s="1"/>
    </row>
    <row r="88" spans="1:6" ht="12.75">
      <c r="A88" s="7" t="s">
        <v>41</v>
      </c>
      <c r="B88" s="4">
        <v>0.543</v>
      </c>
      <c r="C88" s="5">
        <v>124</v>
      </c>
      <c r="D88" s="15">
        <f t="shared" si="7"/>
        <v>80.7984</v>
      </c>
      <c r="E88" s="41">
        <f t="shared" si="8"/>
        <v>106.65388800000001</v>
      </c>
      <c r="F88" s="1"/>
    </row>
    <row r="89" spans="1:6" ht="12.75">
      <c r="A89" s="67" t="s">
        <v>42</v>
      </c>
      <c r="B89" s="63">
        <v>0.543</v>
      </c>
      <c r="C89" s="56">
        <v>172</v>
      </c>
      <c r="D89" s="68">
        <f t="shared" si="7"/>
        <v>112.0752</v>
      </c>
      <c r="E89" s="69">
        <f t="shared" si="8"/>
        <v>147.939264</v>
      </c>
      <c r="F89" s="1"/>
    </row>
    <row r="90" spans="1:6" ht="12.75">
      <c r="A90" s="7" t="s">
        <v>43</v>
      </c>
      <c r="B90" s="4">
        <v>0.679</v>
      </c>
      <c r="C90" s="5">
        <v>172</v>
      </c>
      <c r="D90" s="15">
        <f t="shared" si="7"/>
        <v>140.1456</v>
      </c>
      <c r="E90" s="41">
        <f t="shared" si="8"/>
        <v>184.99219200000002</v>
      </c>
      <c r="F90" s="1"/>
    </row>
    <row r="91" spans="1:9" ht="12.75">
      <c r="A91" s="67" t="s">
        <v>45</v>
      </c>
      <c r="B91" s="63">
        <v>0.815</v>
      </c>
      <c r="C91" s="56">
        <v>172</v>
      </c>
      <c r="D91" s="68">
        <f t="shared" si="7"/>
        <v>168.21599999999998</v>
      </c>
      <c r="E91" s="69">
        <f t="shared" si="8"/>
        <v>222.04512</v>
      </c>
      <c r="F91" s="1"/>
      <c r="I91" s="13"/>
    </row>
    <row r="92" spans="1:6" s="28" customFormat="1" ht="16.5" customHeight="1">
      <c r="A92" s="123" t="s">
        <v>82</v>
      </c>
      <c r="B92" s="124"/>
      <c r="C92" s="124"/>
      <c r="D92" s="124"/>
      <c r="E92" s="125"/>
      <c r="F92" s="27"/>
    </row>
    <row r="93" spans="1:9" s="25" customFormat="1" ht="14.25">
      <c r="A93" s="67" t="s">
        <v>85</v>
      </c>
      <c r="B93" s="63" t="s">
        <v>89</v>
      </c>
      <c r="C93" s="56">
        <v>226.41</v>
      </c>
      <c r="D93" s="57">
        <f aca="true" t="shared" si="9" ref="D93:E95">C93*1.2</f>
        <v>271.692</v>
      </c>
      <c r="E93" s="76">
        <f t="shared" si="9"/>
        <v>326.0304</v>
      </c>
      <c r="F93" s="24"/>
      <c r="I93" s="74"/>
    </row>
    <row r="94" spans="1:9" s="25" customFormat="1" ht="14.25">
      <c r="A94" s="7" t="s">
        <v>83</v>
      </c>
      <c r="B94" s="4" t="s">
        <v>89</v>
      </c>
      <c r="C94" s="5">
        <v>244.29</v>
      </c>
      <c r="D94" s="8">
        <f t="shared" si="9"/>
        <v>293.14799999999997</v>
      </c>
      <c r="E94" s="73">
        <f t="shared" si="9"/>
        <v>351.77759999999995</v>
      </c>
      <c r="F94" s="24"/>
      <c r="I94" s="74"/>
    </row>
    <row r="95" spans="1:9" s="25" customFormat="1" ht="14.25">
      <c r="A95" s="67" t="s">
        <v>84</v>
      </c>
      <c r="B95" s="63" t="s">
        <v>89</v>
      </c>
      <c r="C95" s="56">
        <v>260.98</v>
      </c>
      <c r="D95" s="57">
        <f t="shared" si="9"/>
        <v>313.176</v>
      </c>
      <c r="E95" s="76">
        <f t="shared" si="9"/>
        <v>375.8112</v>
      </c>
      <c r="F95" s="24"/>
      <c r="I95" s="74"/>
    </row>
    <row r="96" spans="1:9" s="17" customFormat="1" ht="16.5" customHeight="1">
      <c r="A96" s="126" t="s">
        <v>86</v>
      </c>
      <c r="B96" s="127"/>
      <c r="C96" s="127"/>
      <c r="D96" s="127"/>
      <c r="E96" s="128"/>
      <c r="F96" s="16"/>
      <c r="I96" s="28"/>
    </row>
    <row r="97" spans="1:9" s="25" customFormat="1" ht="14.25">
      <c r="A97" s="67" t="s">
        <v>85</v>
      </c>
      <c r="B97" s="63" t="s">
        <v>89</v>
      </c>
      <c r="C97" s="56">
        <f>140.65*1.3</f>
        <v>182.84500000000003</v>
      </c>
      <c r="D97" s="57">
        <f>C97*1.2</f>
        <v>219.41400000000002</v>
      </c>
      <c r="E97" s="76">
        <f>D97*1.2</f>
        <v>263.2968</v>
      </c>
      <c r="F97" s="24"/>
      <c r="I97" s="74"/>
    </row>
    <row r="98" spans="1:9" s="25" customFormat="1" ht="14.25">
      <c r="A98" s="46" t="s">
        <v>87</v>
      </c>
      <c r="B98" s="20" t="s">
        <v>89</v>
      </c>
      <c r="C98" s="21">
        <f>157.5*1.3</f>
        <v>204.75</v>
      </c>
      <c r="D98" s="47">
        <f>C98*1.2</f>
        <v>245.7</v>
      </c>
      <c r="E98" s="73">
        <f>D98*1.2</f>
        <v>294.84</v>
      </c>
      <c r="F98" s="24"/>
      <c r="I98" s="74"/>
    </row>
    <row r="99" spans="1:9" s="25" customFormat="1" ht="8.25" customHeight="1">
      <c r="A99" s="23"/>
      <c r="B99" s="4"/>
      <c r="C99" s="48"/>
      <c r="D99" s="8"/>
      <c r="E99" s="8"/>
      <c r="F99" s="24"/>
      <c r="I99" s="74"/>
    </row>
    <row r="100" spans="1:5" ht="12.75">
      <c r="A100" s="23" t="s">
        <v>78</v>
      </c>
      <c r="B100" s="34"/>
      <c r="C100" s="34"/>
      <c r="D100" s="34"/>
      <c r="E100" s="75"/>
    </row>
    <row r="101" spans="1:5" ht="12.75">
      <c r="A101" s="49"/>
      <c r="B101" s="34"/>
      <c r="C101" s="34"/>
      <c r="D101" s="34"/>
      <c r="E101" s="75"/>
    </row>
    <row r="102" spans="1:5" ht="12.75">
      <c r="A102" s="34"/>
      <c r="B102" s="34"/>
      <c r="C102" s="34"/>
      <c r="D102" s="34"/>
      <c r="E102" s="75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</sheetData>
  <mergeCells count="12">
    <mergeCell ref="A16:E16"/>
    <mergeCell ref="A82:E82"/>
    <mergeCell ref="A92:E92"/>
    <mergeCell ref="A96:E96"/>
    <mergeCell ref="B7:C7"/>
    <mergeCell ref="A8:E8"/>
    <mergeCell ref="A12:E12"/>
    <mergeCell ref="A2:E2"/>
    <mergeCell ref="A5:E5"/>
    <mergeCell ref="A6:E6"/>
    <mergeCell ref="A4:E4"/>
    <mergeCell ref="A3:E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PSG</dc:creator>
  <cp:keywords/>
  <dc:description/>
  <cp:lastModifiedBy>Сергей</cp:lastModifiedBy>
  <cp:lastPrinted>2004-01-08T22:29:11Z</cp:lastPrinted>
  <dcterms:created xsi:type="dcterms:W3CDTF">1999-04-16T09:52:31Z</dcterms:created>
  <dcterms:modified xsi:type="dcterms:W3CDTF">2004-02-04T08:42:28Z</dcterms:modified>
  <cp:category/>
  <cp:version/>
  <cp:contentType/>
  <cp:contentStatus/>
</cp:coreProperties>
</file>